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ivat\BrauMagazin\Ballingfaktor\"/>
    </mc:Choice>
  </mc:AlternateContent>
  <xr:revisionPtr revIDLastSave="0" documentId="13_ncr:1_{A272A1DF-9E4B-4355-9753-63ACE1C89395}" xr6:coauthVersionLast="47" xr6:coauthVersionMax="47" xr10:uidLastSave="{00000000-0000-0000-0000-000000000000}"/>
  <bookViews>
    <workbookView xWindow="-120" yWindow="-120" windowWidth="29040" windowHeight="17790" xr2:uid="{E5B3B0F1-C272-4A86-A3B7-6599DEE5F607}"/>
  </bookViews>
  <sheets>
    <sheet name="ABV via Fakto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H7" i="1" s="1"/>
  <c r="J7" i="1" s="1"/>
  <c r="H6" i="1"/>
  <c r="G6" i="1"/>
  <c r="G7" i="1" l="1"/>
  <c r="I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Weiss</author>
  </authors>
  <commentList>
    <comment ref="A6" authorId="0" shapeId="0" xr:uid="{C95A1A96-76F8-47BA-8DDF-53ADB5C29F06}">
      <text>
        <r>
          <rPr>
            <b/>
            <sz val="9"/>
            <color indexed="81"/>
            <rFont val="Segoe UI"/>
            <family val="2"/>
          </rPr>
          <t xml:space="preserve">Eingabe Stammwürze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6" authorId="0" shapeId="0" xr:uid="{0BEC108A-5CCE-407E-A327-4DBBECA1F3EE}">
      <text>
        <r>
          <rPr>
            <b/>
            <sz val="9"/>
            <color indexed="81"/>
            <rFont val="Segoe UI"/>
            <family val="2"/>
          </rPr>
          <t>Eingabe Vergärungsgrad scheinbar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6" authorId="0" shapeId="0" xr:uid="{6437A818-B3FA-4EA6-87CD-F2CC6482783C}">
      <text>
        <r>
          <rPr>
            <b/>
            <sz val="9"/>
            <color indexed="81"/>
            <rFont val="Segoe UI"/>
            <family val="2"/>
          </rPr>
          <t>Es berechnet aus P und Vs.
Formel in Excel:
=(1-Vs/100)*P
P = Stammwürze 
Vs = Vergärungsgrad scheinbar</t>
        </r>
      </text>
    </comment>
    <comment ref="D6" authorId="0" shapeId="0" xr:uid="{717EEA7C-290B-49F2-9719-8876940735F5}">
      <text>
        <r>
          <rPr>
            <b/>
            <sz val="9"/>
            <color indexed="81"/>
            <rFont val="Segoe UI"/>
            <family val="2"/>
          </rPr>
          <t>ABV berechnet  nach Balling.
Formel in Excel:
=(((P-((1 - Vs/100) * P))*0,8192*0,4839)/(100-((P-((1 - Vs/100) * P))*0,4228))*100)/0,789*(261,1/(261,53-((1 - Vs/100) * P)))
P = Stammwürze 
Vs = Vergärungsgrad scheinbar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0,4839 = Gramm Alkohol pro Gramm Extrakt
0,4220 = Massenverlust durch Hefe und CO2 bezogen auf die wirklich vergorene Extraktmenge in 100 g Würze
Dichte [g/ml] = 261,1 / (261,53 - Es [mas%])
Es [mas%] = (1-Vs/100)*P</t>
        </r>
      </text>
    </comment>
    <comment ref="E6" authorId="0" shapeId="0" xr:uid="{1324DFAA-FC93-4488-9B3B-ABCED518B98A}">
      <text>
        <r>
          <rPr>
            <b/>
            <sz val="9"/>
            <color indexed="81"/>
            <rFont val="Segoe UI"/>
            <family val="2"/>
          </rPr>
          <t>Wie ABV, nur ohne Berücksichtigung/Berechnung der Dichten für Ethanol und Bier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" authorId="0" shapeId="0" xr:uid="{C13B3CB0-5463-4BF8-A7E8-0F0499CBDC4A}">
      <text>
        <r>
          <rPr>
            <sz val="9"/>
            <color indexed="81"/>
            <rFont val="Segoe UI"/>
            <family val="2"/>
          </rPr>
          <t xml:space="preserve">Berechnung Ew unter Berücksichtigung des Massenverlustes auf dem Weg von Würze zum Bier. Nur so berechnet lässt sich die Ausgangsstammwürze via Ballingformel wieder zurückrechnen.
</t>
        </r>
      </text>
    </comment>
    <comment ref="G6" authorId="0" shapeId="0" xr:uid="{6BE5FB90-D908-4AD0-9E14-2E38089B9B29}">
      <text>
        <r>
          <rPr>
            <b/>
            <sz val="9"/>
            <color indexed="81"/>
            <rFont val="Segoe UI"/>
            <family val="2"/>
          </rPr>
          <t>ABV berechnet via Faktor aus P und Es:
ABV=(P-Es)/F
F=1,86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6" authorId="0" shapeId="0" xr:uid="{245085C9-B15F-4C96-A434-DDC42D7C9C41}">
      <text>
        <r>
          <rPr>
            <b/>
            <sz val="9"/>
            <color indexed="81"/>
            <rFont val="Segoe UI"/>
            <family val="2"/>
          </rPr>
          <t>Wie ABV, nur eben ein Faktor für ABW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I6" authorId="0" shapeId="0" xr:uid="{8BF3FAD2-56C9-4B84-A22A-6D4FF2B2547B}">
      <text>
        <r>
          <rPr>
            <b/>
            <sz val="9"/>
            <color indexed="81"/>
            <rFont val="Segoe UI"/>
            <family val="2"/>
          </rPr>
          <t xml:space="preserve">ABV-Differenz gebildet aus ABV nach Balling und ABV via Faktor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6" authorId="0" shapeId="0" xr:uid="{F6B66201-E173-48E3-AE42-BE19CA321C99}">
      <text>
        <r>
          <rPr>
            <b/>
            <sz val="9"/>
            <color indexed="81"/>
            <rFont val="Segoe UI"/>
            <family val="2"/>
          </rPr>
          <t xml:space="preserve">ABW-Differenz gebildet aus ABW nach Balling und ABW via Faktor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<sst xmlns="http://schemas.openxmlformats.org/spreadsheetml/2006/main" count="13" uniqueCount="13">
  <si>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Faktor ABV:</t>
  </si>
  <si>
    <t>Faktor Alc %w/w:</t>
  </si>
  <si>
    <t>P° [%w/w]</t>
  </si>
  <si>
    <t>Vs[%]</t>
  </si>
  <si>
    <t>Es [%w/w]</t>
  </si>
  <si>
    <t>ABV n. Balling</t>
  </si>
  <si>
    <t>ABW n. Balling</t>
  </si>
  <si>
    <t>Ew [%w/w] n. Balling</t>
  </si>
  <si>
    <t>Diff. ABV</t>
  </si>
  <si>
    <t>Diff w/w Alc</t>
  </si>
  <si>
    <t>Einfacher Faktor zur Berechnung einer resultierenden Alkoholkonzentration in Bier(ABV/Vol.-%) aus der</t>
  </si>
  <si>
    <t xml:space="preserve">Stammwürze P und dem Extrakt scheinbar Es im Vergleich zur Balllingformel für die Bereiche P 1-21% und Vs 1-100% </t>
  </si>
  <si>
    <t>Braumagazin, Ausgabe Frühjahr 2022. Autor Oli Weiss, brewer@brewrecipedeveloper.de, https://braumagazin.de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</si>
</sst>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5" fillId="0" borderId="0" xfId="0" applyFont="1"/>
    <xf numFmtId="164" fontId="7" fillId="4" borderId="4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2" fontId="6" fillId="4" borderId="0" xfId="0" applyNumberFormat="1" applyFont="1" applyFill="1" applyAlignment="1">
      <alignment horizontal="center"/>
    </xf>
    <xf numFmtId="164" fontId="5" fillId="5" borderId="4" xfId="0" applyNumberFormat="1" applyFont="1" applyFill="1" applyBorder="1" applyAlignment="1">
      <alignment horizontal="center"/>
    </xf>
    <xf numFmtId="164" fontId="6" fillId="4" borderId="0" xfId="0" applyNumberFormat="1" applyFont="1" applyFill="1"/>
    <xf numFmtId="164" fontId="6" fillId="0" borderId="0" xfId="0" applyNumberFormat="1" applyFont="1"/>
    <xf numFmtId="16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0" fillId="0" borderId="0" xfId="0" applyFont="1"/>
    <xf numFmtId="0" fontId="0" fillId="0" borderId="0" xfId="0" applyFont="1"/>
    <xf numFmtId="164" fontId="7" fillId="4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BC490-A6E3-483C-8063-117BB2D75753}">
  <dimension ref="A1:AF9"/>
  <sheetViews>
    <sheetView showGridLines="0" tabSelected="1" workbookViewId="0">
      <selection activeCell="H22" sqref="H22"/>
    </sheetView>
  </sheetViews>
  <sheetFormatPr baseColWidth="10" defaultRowHeight="15" x14ac:dyDescent="0.25"/>
  <cols>
    <col min="2" max="2" width="7.140625" customWidth="1"/>
    <col min="3" max="3" width="9.140625" customWidth="1"/>
    <col min="6" max="6" width="14.7109375" bestFit="1" customWidth="1"/>
    <col min="7" max="7" width="13.5703125" bestFit="1" customWidth="1"/>
    <col min="8" max="8" width="14.140625" bestFit="1" customWidth="1"/>
    <col min="9" max="9" width="7.85546875" bestFit="1" customWidth="1"/>
    <col min="10" max="10" width="10.5703125" bestFit="1" customWidth="1"/>
  </cols>
  <sheetData>
    <row r="1" spans="1:32" s="24" customFormat="1" x14ac:dyDescent="0.25">
      <c r="A1" s="2" t="s">
        <v>10</v>
      </c>
      <c r="B1" s="2"/>
    </row>
    <row r="2" spans="1:32" s="24" customFormat="1" x14ac:dyDescent="0.25">
      <c r="A2" s="2" t="s">
        <v>11</v>
      </c>
      <c r="B2" s="2"/>
    </row>
    <row r="3" spans="1:32" ht="17.25" x14ac:dyDescent="0.3">
      <c r="A3" s="1"/>
      <c r="B3" s="1"/>
    </row>
    <row r="4" spans="1:32" x14ac:dyDescent="0.25">
      <c r="A4" t="s">
        <v>0</v>
      </c>
      <c r="B4" s="2">
        <v>1.86</v>
      </c>
      <c r="C4" t="s">
        <v>1</v>
      </c>
      <c r="E4" s="2">
        <v>2.35</v>
      </c>
      <c r="F4" s="2"/>
    </row>
    <row r="5" spans="1:32" x14ac:dyDescent="0.25">
      <c r="G5" s="3"/>
      <c r="H5" s="3"/>
      <c r="Q5" s="3"/>
      <c r="X5" s="3"/>
      <c r="AE5" s="3"/>
    </row>
    <row r="6" spans="1:32" ht="15.75" thickBot="1" x14ac:dyDescent="0.3">
      <c r="A6" s="4" t="s">
        <v>2</v>
      </c>
      <c r="B6" s="5" t="s">
        <v>3</v>
      </c>
      <c r="C6" s="6" t="s">
        <v>4</v>
      </c>
      <c r="D6" s="7" t="s">
        <v>5</v>
      </c>
      <c r="E6" s="6" t="s">
        <v>6</v>
      </c>
      <c r="F6" s="6" t="s">
        <v>7</v>
      </c>
      <c r="G6" s="8" t="str">
        <f>"ABV Faktor "&amp;(TEXT(B4,"0,00")&amp;"")</f>
        <v>ABV Faktor 1,86</v>
      </c>
      <c r="H6" s="8" t="str">
        <f>"ABW Faktor "&amp;(TEXT(E4,"0,00")&amp;"")</f>
        <v>ABW Faktor 2,35</v>
      </c>
      <c r="I6" s="8" t="s">
        <v>8</v>
      </c>
      <c r="J6" s="9" t="s">
        <v>9</v>
      </c>
      <c r="K6" s="10"/>
      <c r="L6" s="10"/>
      <c r="M6" s="11"/>
      <c r="N6" s="11"/>
      <c r="O6" s="12"/>
      <c r="P6" s="12"/>
      <c r="Q6" s="11"/>
      <c r="R6" s="12"/>
      <c r="T6" s="11"/>
      <c r="U6" s="11"/>
      <c r="V6" s="12"/>
      <c r="W6" s="12"/>
      <c r="X6" s="11"/>
      <c r="Y6" s="12"/>
      <c r="AA6" s="11"/>
      <c r="AB6" s="11"/>
      <c r="AC6" s="12"/>
      <c r="AD6" s="12"/>
      <c r="AE6" s="11"/>
      <c r="AF6" s="12"/>
    </row>
    <row r="7" spans="1:32" ht="15.75" x14ac:dyDescent="0.25">
      <c r="A7" s="13">
        <v>12</v>
      </c>
      <c r="B7" s="25">
        <v>80</v>
      </c>
      <c r="C7" s="14">
        <f>(1-B7/100)*A7</f>
        <v>2.3999999999999995</v>
      </c>
      <c r="D7" s="15">
        <f>(((A7-((1 - B7/100) * A7))*0.8192*0.4839)/(100-((A7-((1 - B7/100) * A7))*0.4228))*100)/0.789*(261.1/(261.53-((1 - B7/100) * A7)))</f>
        <v>5.0655217952051323</v>
      </c>
      <c r="E7" s="14">
        <f>((A7-((1 - B7/100) * A7))*0.8192*0.4839)/(100-((A7-((1 - B7/100) * A7))*0.4228))*100</f>
        <v>3.9665416121888097</v>
      </c>
      <c r="F7" s="14">
        <f t="shared" ref="F7" si="0">(A7-((A7-((1 - B7/100) * A7))*0.8192))/(100-((A7-((1 - B7/100) * A7))*0.4228))*100</f>
        <v>4.3106438615684262</v>
      </c>
      <c r="G7" s="14">
        <f>(A7-C7)/$B$4</f>
        <v>5.1612903225806459</v>
      </c>
      <c r="H7" s="14">
        <f t="shared" ref="H7" si="1">(A7-C7)/$E$4</f>
        <v>4.085106382978724</v>
      </c>
      <c r="I7" s="16">
        <f t="shared" ref="I7:J7" si="2">G7-D7</f>
        <v>9.5768527375513557E-2</v>
      </c>
      <c r="J7" s="17">
        <f t="shared" si="2"/>
        <v>0.11856477078991423</v>
      </c>
      <c r="K7" s="18"/>
      <c r="L7" s="18"/>
      <c r="M7" s="19"/>
      <c r="N7" s="20"/>
      <c r="O7" s="21"/>
      <c r="P7" s="21"/>
      <c r="Q7" s="21"/>
      <c r="R7" s="22"/>
      <c r="T7" s="19"/>
      <c r="U7" s="20"/>
      <c r="V7" s="21"/>
      <c r="W7" s="21"/>
      <c r="X7" s="21"/>
      <c r="Y7" s="22"/>
      <c r="AA7" s="19"/>
      <c r="AB7" s="20"/>
      <c r="AC7" s="21"/>
      <c r="AD7" s="21"/>
      <c r="AE7" s="21"/>
      <c r="AF7" s="22"/>
    </row>
    <row r="9" spans="1:32" x14ac:dyDescent="0.25">
      <c r="A9" s="23" t="s">
        <v>12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ABV via Faktor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Weiss</dc:creator>
  <cp:lastModifiedBy>Oliver Weiss</cp:lastModifiedBy>
  <dcterms:created xsi:type="dcterms:W3CDTF">2022-04-22T10:13:00Z</dcterms:created>
  <dcterms:modified xsi:type="dcterms:W3CDTF">2022-04-22T10:51:33Z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96 96 1920 1200</vt:lpwstr>
  </property>
</Properties>
</file>